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0" windowWidth="15135" windowHeight="9300" activeTab="0"/>
  </bookViews>
  <sheets>
    <sheet name="Loto 8" sheetId="1" r:id="rId1"/>
    <sheet name="EXTREME" sheetId="2" r:id="rId2"/>
  </sheets>
  <definedNames/>
  <calcPr fullCalcOnLoad="1"/>
</workbook>
</file>

<file path=xl/sharedStrings.xml><?xml version="1.0" encoding="utf-8"?>
<sst xmlns="http://schemas.openxmlformats.org/spreadsheetml/2006/main" count="65" uniqueCount="40">
  <si>
    <t>LOTTO</t>
  </si>
  <si>
    <t>Premiu fix</t>
  </si>
  <si>
    <t>Scheme premiere - report</t>
  </si>
  <si>
    <r>
      <t>STR</t>
    </r>
    <r>
      <rPr>
        <b/>
        <i/>
        <sz val="8"/>
        <rFont val="Verdana"/>
        <family val="2"/>
      </rPr>
      <t>eight</t>
    </r>
    <r>
      <rPr>
        <b/>
        <sz val="8"/>
        <rFont val="Verdana"/>
        <family val="2"/>
      </rPr>
      <t>™ 8/8</t>
    </r>
  </si>
  <si>
    <t>Procent castig loterie</t>
  </si>
  <si>
    <t>Total sume jucate</t>
  </si>
  <si>
    <t>Suma totala de premiere (ciclu complet)</t>
  </si>
  <si>
    <t>Premiile corespunzatoare sumelor jucate</t>
  </si>
  <si>
    <t>Estimare</t>
  </si>
  <si>
    <t>Categorie</t>
  </si>
  <si>
    <t>Formatiuni</t>
  </si>
  <si>
    <t>Procent combinatii castigatoare</t>
  </si>
  <si>
    <t>Castig FIX recomandat</t>
  </si>
  <si>
    <t>Sume platite</t>
  </si>
  <si>
    <t>Procent plati</t>
  </si>
  <si>
    <t>Procent castiguri</t>
  </si>
  <si>
    <t>Total castiguri per categ.</t>
  </si>
  <si>
    <t>Castigul categoriei</t>
  </si>
  <si>
    <t>Total castiguri</t>
  </si>
  <si>
    <t>Castigatori</t>
  </si>
  <si>
    <t>Report</t>
  </si>
  <si>
    <t>VII</t>
  </si>
  <si>
    <t>VI</t>
  </si>
  <si>
    <t>V</t>
  </si>
  <si>
    <t>IV</t>
  </si>
  <si>
    <t>III</t>
  </si>
  <si>
    <t>II</t>
  </si>
  <si>
    <t>I</t>
  </si>
  <si>
    <t>Combinatii</t>
  </si>
  <si>
    <t>* orice formatiune castigatoare este platita</t>
  </si>
  <si>
    <t>* fara risc</t>
  </si>
  <si>
    <t>* datele din celulele gri pot fi modificate</t>
  </si>
  <si>
    <t>Scheme premiere "EXTREME"</t>
  </si>
  <si>
    <t>Categorie suplimentara (cu pret propriu)</t>
  </si>
  <si>
    <t>Total combinatii castigatoare (EXTREME)</t>
  </si>
  <si>
    <t>capete +</t>
  </si>
  <si>
    <r>
      <t xml:space="preserve">(optiunea </t>
    </r>
    <r>
      <rPr>
        <b/>
        <sz val="8"/>
        <rFont val="Verdana"/>
        <family val="2"/>
      </rPr>
      <t xml:space="preserve">capete </t>
    </r>
    <r>
      <rPr>
        <sz val="8"/>
        <rFont val="Verdana"/>
        <family val="2"/>
      </rPr>
      <t>sau</t>
    </r>
    <r>
      <rPr>
        <b/>
        <sz val="8"/>
        <rFont val="Verdana"/>
        <family val="2"/>
      </rPr>
      <t xml:space="preserve"> extreme</t>
    </r>
    <r>
      <rPr>
        <sz val="8"/>
        <rFont val="Verdana"/>
        <family val="2"/>
      </rPr>
      <t>)</t>
    </r>
  </si>
  <si>
    <t>Procent combinatii castig.</t>
  </si>
  <si>
    <t>Total combinatii castig.</t>
  </si>
  <si>
    <t>* valorile sunt calculate presupunand ca o varinata jucata costa 1 €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</si>
</sst>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[$€-1]"/>
    <numFmt numFmtId="165" formatCode="0.00000000%"/>
    <numFmt numFmtId="166" formatCode="#,##0.00\ [$€-1]"/>
    <numFmt numFmtId="167" formatCode="0.0000000%"/>
    <numFmt numFmtId="168" formatCode="0.0000%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i/>
      <sz val="7"/>
      <name val="Arial"/>
      <family val="2"/>
    </font>
    <font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3" fontId="1" fillId="4" borderId="7" xfId="0" applyNumberFormat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10" fontId="1" fillId="0" borderId="9" xfId="0" applyNumberFormat="1" applyFont="1" applyBorder="1" applyAlignment="1">
      <alignment horizontal="center" vertical="center"/>
    </xf>
    <xf numFmtId="9" fontId="1" fillId="4" borderId="15" xfId="0" applyNumberFormat="1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vertical="center"/>
    </xf>
    <xf numFmtId="166" fontId="9" fillId="0" borderId="12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3" fontId="1" fillId="2" borderId="7" xfId="0" applyNumberFormat="1" applyFont="1" applyFill="1" applyBorder="1" applyAlignment="1">
      <alignment vertical="center"/>
    </xf>
    <xf numFmtId="164" fontId="1" fillId="2" borderId="8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165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9" fontId="1" fillId="4" borderId="16" xfId="0" applyNumberFormat="1" applyFont="1" applyFill="1" applyBorder="1" applyAlignment="1">
      <alignment horizontal="center" vertical="center"/>
    </xf>
    <xf numFmtId="3" fontId="1" fillId="2" borderId="17" xfId="0" applyNumberFormat="1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0" fillId="0" borderId="20" xfId="0" applyFont="1" applyBorder="1" applyAlignment="1">
      <alignment vertical="center"/>
    </xf>
    <xf numFmtId="164" fontId="8" fillId="0" borderId="21" xfId="0" applyNumberFormat="1" applyFont="1" applyBorder="1" applyAlignment="1">
      <alignment horizontal="center" vertical="center"/>
    </xf>
    <xf numFmtId="10" fontId="1" fillId="0" borderId="22" xfId="0" applyNumberFormat="1" applyFont="1" applyBorder="1" applyAlignment="1">
      <alignment horizontal="center" vertical="center"/>
    </xf>
    <xf numFmtId="9" fontId="8" fillId="0" borderId="20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 vertical="center"/>
    </xf>
    <xf numFmtId="166" fontId="0" fillId="0" borderId="21" xfId="0" applyNumberFormat="1" applyFont="1" applyBorder="1" applyAlignment="1">
      <alignment vertical="center"/>
    </xf>
    <xf numFmtId="164" fontId="8" fillId="0" borderId="20" xfId="0" applyNumberFormat="1" applyFont="1" applyBorder="1" applyAlignment="1">
      <alignment vertical="center"/>
    </xf>
    <xf numFmtId="3" fontId="1" fillId="0" borderId="21" xfId="0" applyNumberFormat="1" applyFont="1" applyFill="1" applyBorder="1" applyAlignment="1">
      <alignment vertical="center"/>
    </xf>
    <xf numFmtId="164" fontId="1" fillId="0" borderId="21" xfId="0" applyNumberFormat="1" applyFont="1" applyFill="1" applyBorder="1" applyAlignment="1">
      <alignment vertical="center"/>
    </xf>
    <xf numFmtId="164" fontId="1" fillId="0" borderId="22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/>
    </xf>
    <xf numFmtId="3" fontId="1" fillId="0" borderId="8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1" fillId="0" borderId="8" xfId="0" applyNumberFormat="1" applyFont="1" applyBorder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0" fontId="0" fillId="0" borderId="21" xfId="0" applyFont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3" fontId="8" fillId="2" borderId="23" xfId="0" applyNumberFormat="1" applyFont="1" applyFill="1" applyBorder="1" applyAlignment="1">
      <alignment horizontal="center" vertical="center" wrapText="1"/>
    </xf>
    <xf numFmtId="3" fontId="8" fillId="2" borderId="24" xfId="0" applyNumberFormat="1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3" fontId="6" fillId="0" borderId="0" xfId="0" applyNumberFormat="1" applyFont="1" applyAlignment="1">
      <alignment vertical="center"/>
    </xf>
    <xf numFmtId="0" fontId="0" fillId="0" borderId="0" xfId="0" applyAlignment="1">
      <alignment/>
    </xf>
    <xf numFmtId="10" fontId="2" fillId="0" borderId="0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9" fontId="5" fillId="4" borderId="6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4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9.140625" style="1" customWidth="1"/>
    <col min="2" max="2" width="7.8515625" style="1" bestFit="1" customWidth="1"/>
    <col min="3" max="3" width="8.00390625" style="1" bestFit="1" customWidth="1"/>
    <col min="4" max="4" width="7.8515625" style="75" bestFit="1" customWidth="1"/>
    <col min="5" max="5" width="10.57421875" style="76" bestFit="1" customWidth="1"/>
    <col min="6" max="6" width="9.140625" style="1" hidden="1" customWidth="1"/>
    <col min="7" max="7" width="10.00390625" style="76" hidden="1" customWidth="1"/>
    <col min="8" max="8" width="9.421875" style="76" hidden="1" customWidth="1"/>
    <col min="9" max="9" width="6.8515625" style="1" bestFit="1" customWidth="1"/>
    <col min="10" max="10" width="10.140625" style="1" customWidth="1"/>
    <col min="11" max="11" width="11.28125" style="1" bestFit="1" customWidth="1"/>
    <col min="12" max="12" width="12.8515625" style="1" customWidth="1"/>
    <col min="13" max="13" width="8.28125" style="1" customWidth="1"/>
    <col min="14" max="15" width="7.8515625" style="1" bestFit="1" customWidth="1"/>
    <col min="16" max="16384" width="9.140625" style="1" customWidth="1"/>
  </cols>
  <sheetData>
    <row r="1" spans="4:16" ht="12.75">
      <c r="D1" s="2"/>
      <c r="E1" s="3"/>
      <c r="F1" s="4"/>
      <c r="G1" s="3"/>
      <c r="H1" s="3"/>
      <c r="I1" s="4"/>
      <c r="J1" s="4"/>
      <c r="K1" s="4"/>
      <c r="L1" s="4"/>
      <c r="M1" s="4"/>
      <c r="N1" s="4"/>
      <c r="O1" s="4"/>
      <c r="P1" s="4"/>
    </row>
    <row r="2" spans="4:16" ht="13.5" thickBot="1">
      <c r="D2" s="2"/>
      <c r="E2" s="3"/>
      <c r="F2" s="4"/>
      <c r="G2" s="3"/>
      <c r="H2" s="3"/>
      <c r="I2" s="4"/>
      <c r="J2" s="4"/>
      <c r="K2" s="4"/>
      <c r="L2" s="4"/>
      <c r="M2" s="4"/>
      <c r="N2" s="4"/>
      <c r="O2" s="4"/>
      <c r="P2" s="4"/>
    </row>
    <row r="3" spans="2:16" ht="13.5" thickBot="1">
      <c r="B3" s="4" t="s">
        <v>0</v>
      </c>
      <c r="C3" s="4"/>
      <c r="D3" s="2"/>
      <c r="E3" s="3"/>
      <c r="F3" s="101" t="s">
        <v>1</v>
      </c>
      <c r="G3" s="102"/>
      <c r="H3" s="103"/>
      <c r="I3" s="101" t="s">
        <v>2</v>
      </c>
      <c r="J3" s="102"/>
      <c r="K3" s="102"/>
      <c r="L3" s="102"/>
      <c r="M3" s="102"/>
      <c r="N3" s="102"/>
      <c r="O3" s="103"/>
      <c r="P3" s="4"/>
    </row>
    <row r="4" spans="2:16" ht="13.5" thickBot="1">
      <c r="B4" s="104" t="s">
        <v>3</v>
      </c>
      <c r="C4" s="105"/>
      <c r="D4" s="105"/>
      <c r="E4" s="3"/>
      <c r="F4" s="6"/>
      <c r="G4" s="106" t="s">
        <v>4</v>
      </c>
      <c r="H4" s="107"/>
      <c r="I4" s="6"/>
      <c r="J4" s="106" t="s">
        <v>4</v>
      </c>
      <c r="K4" s="107"/>
      <c r="L4" s="110" t="s">
        <v>5</v>
      </c>
      <c r="M4" s="95"/>
      <c r="N4" s="95"/>
      <c r="O4" s="111"/>
      <c r="P4" s="7"/>
    </row>
    <row r="5" spans="2:16" ht="13.5" thickBot="1">
      <c r="B5" s="8"/>
      <c r="C5" s="9"/>
      <c r="D5" s="2"/>
      <c r="E5" s="3"/>
      <c r="F5" s="6"/>
      <c r="G5" s="92">
        <f>100%-H16</f>
        <v>0.3999165892601013</v>
      </c>
      <c r="H5" s="93"/>
      <c r="I5" s="6"/>
      <c r="J5" s="94">
        <v>0.45</v>
      </c>
      <c r="K5" s="95"/>
      <c r="L5" s="96">
        <v>1000000</v>
      </c>
      <c r="M5" s="97"/>
      <c r="N5" s="97"/>
      <c r="O5" s="98"/>
      <c r="P5" s="5"/>
    </row>
    <row r="6" spans="2:16" ht="45.75" customHeight="1" thickBot="1">
      <c r="B6" s="8"/>
      <c r="C6" s="9"/>
      <c r="D6" s="2"/>
      <c r="E6" s="3"/>
      <c r="F6" s="6"/>
      <c r="G6" s="10"/>
      <c r="H6" s="11"/>
      <c r="I6" s="6"/>
      <c r="J6" s="99" t="s">
        <v>6</v>
      </c>
      <c r="K6" s="100"/>
      <c r="L6" s="12" t="s">
        <v>7</v>
      </c>
      <c r="M6" s="13"/>
      <c r="N6" s="13"/>
      <c r="O6" s="14"/>
      <c r="P6" s="15"/>
    </row>
    <row r="7" spans="2:16" ht="13.5" thickBot="1">
      <c r="B7" s="8"/>
      <c r="C7" s="9"/>
      <c r="D7" s="2"/>
      <c r="E7" s="3"/>
      <c r="F7" s="6"/>
      <c r="G7" s="10"/>
      <c r="H7" s="11"/>
      <c r="I7" s="6"/>
      <c r="J7" s="85">
        <f>B17*(100%-J5)</f>
        <v>9227468.8</v>
      </c>
      <c r="K7" s="86"/>
      <c r="L7" s="16">
        <f>L5*(100%-J5)</f>
        <v>550000</v>
      </c>
      <c r="M7" s="87" t="s">
        <v>8</v>
      </c>
      <c r="N7" s="88"/>
      <c r="O7" s="89"/>
      <c r="P7" s="17"/>
    </row>
    <row r="8" spans="2:16" s="18" customFormat="1" ht="34.5" thickBot="1">
      <c r="B8" s="19" t="s">
        <v>9</v>
      </c>
      <c r="C8" s="20" t="s">
        <v>10</v>
      </c>
      <c r="D8" s="21" t="s">
        <v>38</v>
      </c>
      <c r="E8" s="22" t="s">
        <v>37</v>
      </c>
      <c r="F8" s="23" t="s">
        <v>12</v>
      </c>
      <c r="G8" s="24" t="s">
        <v>13</v>
      </c>
      <c r="H8" s="25" t="s">
        <v>14</v>
      </c>
      <c r="I8" s="26" t="s">
        <v>15</v>
      </c>
      <c r="J8" s="27" t="s">
        <v>16</v>
      </c>
      <c r="K8" s="28" t="s">
        <v>17</v>
      </c>
      <c r="L8" s="29" t="s">
        <v>18</v>
      </c>
      <c r="M8" s="30" t="s">
        <v>19</v>
      </c>
      <c r="N8" s="31" t="s">
        <v>18</v>
      </c>
      <c r="O8" s="32" t="s">
        <v>20</v>
      </c>
      <c r="P8" s="33"/>
    </row>
    <row r="9" spans="2:16" ht="12.75">
      <c r="B9" s="34" t="s">
        <v>21</v>
      </c>
      <c r="C9" s="35">
        <v>2</v>
      </c>
      <c r="D9" s="36">
        <v>1507642</v>
      </c>
      <c r="E9" s="37">
        <f>D9/B17</f>
        <v>0.08986246585845947</v>
      </c>
      <c r="F9" s="38">
        <v>2</v>
      </c>
      <c r="G9" s="39">
        <f>D9*F9</f>
        <v>3015284</v>
      </c>
      <c r="H9" s="40">
        <f>G9/B17</f>
        <v>0.17972493171691895</v>
      </c>
      <c r="I9" s="41">
        <v>0.3</v>
      </c>
      <c r="J9" s="42">
        <f>I9*J7</f>
        <v>2768240.64</v>
      </c>
      <c r="K9" s="43">
        <f aca="true" t="shared" si="0" ref="K9:K15">J9/D9</f>
        <v>1.83613924260534</v>
      </c>
      <c r="L9" s="44">
        <f>I9*L7</f>
        <v>165000</v>
      </c>
      <c r="M9" s="45">
        <f>TRUNC(D9*L5/B17)</f>
        <v>89862</v>
      </c>
      <c r="N9" s="46">
        <f>K9*M9</f>
        <v>164999.14461900108</v>
      </c>
      <c r="O9" s="47">
        <f aca="true" t="shared" si="1" ref="O9:O15">IF(M9=0,L9,0)</f>
        <v>0</v>
      </c>
      <c r="P9" s="48"/>
    </row>
    <row r="10" spans="2:16" ht="12.75">
      <c r="B10" s="34" t="s">
        <v>22</v>
      </c>
      <c r="C10" s="35">
        <v>3</v>
      </c>
      <c r="D10" s="36">
        <v>158004</v>
      </c>
      <c r="E10" s="49">
        <f>D10/B17</f>
        <v>0.00941777229309082</v>
      </c>
      <c r="F10" s="38">
        <v>5</v>
      </c>
      <c r="G10" s="39">
        <f aca="true" t="shared" si="2" ref="G10:G15">D10*F10</f>
        <v>790020</v>
      </c>
      <c r="H10" s="40">
        <f>G10/B17</f>
        <v>0.0470888614654541</v>
      </c>
      <c r="I10" s="41">
        <v>0.08</v>
      </c>
      <c r="J10" s="42">
        <f>I10*J7</f>
        <v>738197.5040000001</v>
      </c>
      <c r="K10" s="43">
        <f t="shared" si="0"/>
        <v>4.672017822333612</v>
      </c>
      <c r="L10" s="44">
        <f>I10*L7</f>
        <v>44000</v>
      </c>
      <c r="M10" s="45">
        <f>TRUNC(D10*L5/B17)</f>
        <v>9417</v>
      </c>
      <c r="N10" s="46">
        <f aca="true" t="shared" si="3" ref="N10:N15">K10*M10</f>
        <v>43996.39183291563</v>
      </c>
      <c r="O10" s="47">
        <f t="shared" si="1"/>
        <v>0</v>
      </c>
      <c r="P10" s="48"/>
    </row>
    <row r="11" spans="2:16" ht="12.75">
      <c r="B11" s="34" t="s">
        <v>23</v>
      </c>
      <c r="C11" s="35">
        <v>4</v>
      </c>
      <c r="D11" s="36">
        <v>16577</v>
      </c>
      <c r="E11" s="49">
        <f>D11/B17</f>
        <v>0.0009880661964416504</v>
      </c>
      <c r="F11" s="38">
        <v>25</v>
      </c>
      <c r="G11" s="39">
        <f t="shared" si="2"/>
        <v>414425</v>
      </c>
      <c r="H11" s="40">
        <f>G11/B17</f>
        <v>0.02470165491104126</v>
      </c>
      <c r="I11" s="41">
        <v>0.04</v>
      </c>
      <c r="J11" s="42">
        <f>I11*J7</f>
        <v>369098.75200000004</v>
      </c>
      <c r="K11" s="43">
        <f t="shared" si="0"/>
        <v>22.26571466489715</v>
      </c>
      <c r="L11" s="44">
        <f>I11*L7</f>
        <v>22000</v>
      </c>
      <c r="M11" s="45">
        <f>TRUNC(D11*L5/B17)</f>
        <v>988</v>
      </c>
      <c r="N11" s="46">
        <f t="shared" si="3"/>
        <v>21998.526088918385</v>
      </c>
      <c r="O11" s="47">
        <f t="shared" si="1"/>
        <v>0</v>
      </c>
      <c r="P11" s="48"/>
    </row>
    <row r="12" spans="2:16" ht="12.75">
      <c r="B12" s="34" t="s">
        <v>24</v>
      </c>
      <c r="C12" s="35">
        <v>5</v>
      </c>
      <c r="D12" s="50">
        <v>1680</v>
      </c>
      <c r="E12" s="49">
        <f>D12/B17</f>
        <v>0.00010013580322265625</v>
      </c>
      <c r="F12" s="38">
        <v>200</v>
      </c>
      <c r="G12" s="39">
        <f t="shared" si="2"/>
        <v>336000</v>
      </c>
      <c r="H12" s="40">
        <f>G12/B17</f>
        <v>0.02002716064453125</v>
      </c>
      <c r="I12" s="41">
        <v>0.03</v>
      </c>
      <c r="J12" s="42">
        <f>I12*J7</f>
        <v>276824.064</v>
      </c>
      <c r="K12" s="43">
        <f t="shared" si="0"/>
        <v>164.7762285714286</v>
      </c>
      <c r="L12" s="44">
        <f>I12*L7</f>
        <v>16500</v>
      </c>
      <c r="M12" s="45">
        <f>TRUNC(D12*L5/B17)</f>
        <v>100</v>
      </c>
      <c r="N12" s="46">
        <f t="shared" si="3"/>
        <v>16477.62285714286</v>
      </c>
      <c r="O12" s="47">
        <f t="shared" si="1"/>
        <v>0</v>
      </c>
      <c r="P12" s="48"/>
    </row>
    <row r="13" spans="2:16" ht="12.75">
      <c r="B13" s="34" t="s">
        <v>25</v>
      </c>
      <c r="C13" s="35">
        <v>6</v>
      </c>
      <c r="D13" s="50">
        <v>161</v>
      </c>
      <c r="E13" s="49">
        <f>D13/B17</f>
        <v>9.59634780883789E-06</v>
      </c>
      <c r="F13" s="38">
        <v>2000</v>
      </c>
      <c r="G13" s="39">
        <f t="shared" si="2"/>
        <v>322000</v>
      </c>
      <c r="H13" s="40">
        <f>G13/B17</f>
        <v>0.01919269561767578</v>
      </c>
      <c r="I13" s="41">
        <v>0.03</v>
      </c>
      <c r="J13" s="42">
        <f>I13*J7</f>
        <v>276824.064</v>
      </c>
      <c r="K13" s="43">
        <f t="shared" si="0"/>
        <v>1719.4041242236026</v>
      </c>
      <c r="L13" s="44">
        <f>I13*L7</f>
        <v>16500</v>
      </c>
      <c r="M13" s="45">
        <f>TRUNC(D13*L5/B17)</f>
        <v>9</v>
      </c>
      <c r="N13" s="46">
        <f>K13*M13</f>
        <v>15474.637118012422</v>
      </c>
      <c r="O13" s="47">
        <f t="shared" si="1"/>
        <v>0</v>
      </c>
      <c r="P13" s="48"/>
    </row>
    <row r="14" spans="2:16" ht="12.75">
      <c r="B14" s="34" t="s">
        <v>26</v>
      </c>
      <c r="C14" s="35">
        <v>7</v>
      </c>
      <c r="D14" s="50">
        <v>14</v>
      </c>
      <c r="E14" s="49">
        <f>D14/B17</f>
        <v>8.344650268554688E-07</v>
      </c>
      <c r="F14" s="38">
        <v>85000</v>
      </c>
      <c r="G14" s="39">
        <f t="shared" si="2"/>
        <v>1190000</v>
      </c>
      <c r="H14" s="40">
        <f>G14/B17</f>
        <v>0.07092952728271484</v>
      </c>
      <c r="I14" s="41">
        <v>0.12</v>
      </c>
      <c r="J14" s="42">
        <f>I14*J7</f>
        <v>1107296.256</v>
      </c>
      <c r="K14" s="43">
        <f t="shared" si="0"/>
        <v>79092.58971428571</v>
      </c>
      <c r="L14" s="44">
        <f>I14*L7</f>
        <v>66000</v>
      </c>
      <c r="M14" s="45">
        <f>TRUNC(D14*L5/B17)</f>
        <v>0</v>
      </c>
      <c r="N14" s="46">
        <f t="shared" si="3"/>
        <v>0</v>
      </c>
      <c r="O14" s="47">
        <f t="shared" si="1"/>
        <v>66000</v>
      </c>
      <c r="P14" s="48"/>
    </row>
    <row r="15" spans="2:16" ht="13.5" thickBot="1">
      <c r="B15" s="34" t="s">
        <v>27</v>
      </c>
      <c r="C15" s="35">
        <v>8</v>
      </c>
      <c r="D15" s="50">
        <v>1</v>
      </c>
      <c r="E15" s="49">
        <f>D15/B17</f>
        <v>5.960464477539063E-08</v>
      </c>
      <c r="F15" s="38">
        <v>4000000</v>
      </c>
      <c r="G15" s="39">
        <f t="shared" si="2"/>
        <v>4000000</v>
      </c>
      <c r="H15" s="40">
        <f>G15/B17</f>
        <v>0.2384185791015625</v>
      </c>
      <c r="I15" s="51">
        <v>0.4</v>
      </c>
      <c r="J15" s="42">
        <f>I15*J7</f>
        <v>3690987.5200000005</v>
      </c>
      <c r="K15" s="43">
        <f t="shared" si="0"/>
        <v>3690987.5200000005</v>
      </c>
      <c r="L15" s="44">
        <f>I15*L7</f>
        <v>220000</v>
      </c>
      <c r="M15" s="52">
        <f>TRUNC(D15*L5/B17)</f>
        <v>0</v>
      </c>
      <c r="N15" s="53">
        <f t="shared" si="3"/>
        <v>0</v>
      </c>
      <c r="O15" s="54">
        <f t="shared" si="1"/>
        <v>220000</v>
      </c>
      <c r="P15" s="48"/>
    </row>
    <row r="16" spans="2:16" ht="13.5" thickBot="1">
      <c r="B16" s="55" t="s">
        <v>28</v>
      </c>
      <c r="D16" s="56">
        <f>SUM(D9:D15)</f>
        <v>1684079</v>
      </c>
      <c r="E16" s="57">
        <f>SUM(E9:E15)</f>
        <v>0.10037893056869507</v>
      </c>
      <c r="F16" s="58"/>
      <c r="G16" s="59">
        <f>SUM(G9:G15)</f>
        <v>10067729</v>
      </c>
      <c r="H16" s="60">
        <f>G16/B17</f>
        <v>0.6000834107398987</v>
      </c>
      <c r="I16" s="61">
        <f>SUM(I9:I15)</f>
        <v>1</v>
      </c>
      <c r="J16" s="62">
        <f>SUM(J9:J15)</f>
        <v>9227468.8</v>
      </c>
      <c r="K16" s="63"/>
      <c r="L16" s="64">
        <f>SUM(L9:L15)</f>
        <v>550000</v>
      </c>
      <c r="M16" s="65">
        <f>SUM(M9:M15)</f>
        <v>100376</v>
      </c>
      <c r="N16" s="66">
        <f>SUM(N9:N15)</f>
        <v>262946.32251599035</v>
      </c>
      <c r="O16" s="67">
        <f>SUM(O9:O15)</f>
        <v>286000</v>
      </c>
      <c r="P16" s="68"/>
    </row>
    <row r="17" spans="2:16" ht="12.75">
      <c r="B17" s="69">
        <v>16777216</v>
      </c>
      <c r="D17" s="56"/>
      <c r="E17" s="57"/>
      <c r="F17" s="4"/>
      <c r="G17" s="70"/>
      <c r="H17" s="71"/>
      <c r="I17" s="72"/>
      <c r="J17" s="72"/>
      <c r="K17" s="72"/>
      <c r="L17" s="72"/>
      <c r="M17" s="72"/>
      <c r="N17" s="72"/>
      <c r="O17" s="72"/>
      <c r="P17" s="68"/>
    </row>
    <row r="18" spans="2:16" ht="12.75">
      <c r="B18" s="90" t="s">
        <v>29</v>
      </c>
      <c r="C18" s="91"/>
      <c r="D18" s="91"/>
      <c r="E18" s="91"/>
      <c r="F18" s="91"/>
      <c r="G18" s="3"/>
      <c r="H18" s="3"/>
      <c r="J18" s="81" t="s">
        <v>30</v>
      </c>
      <c r="K18" s="105"/>
      <c r="L18" s="105"/>
      <c r="M18" s="105"/>
      <c r="N18" s="105"/>
      <c r="O18" s="91"/>
      <c r="P18" s="68"/>
    </row>
    <row r="19" spans="2:16" ht="12.75">
      <c r="B19" s="56"/>
      <c r="C19" s="90"/>
      <c r="D19" s="90"/>
      <c r="E19" s="90"/>
      <c r="F19" s="74"/>
      <c r="G19" s="3"/>
      <c r="H19" s="3"/>
      <c r="J19" s="81" t="s">
        <v>39</v>
      </c>
      <c r="K19" s="91"/>
      <c r="L19" s="91"/>
      <c r="M19" s="91"/>
      <c r="N19" s="91"/>
      <c r="O19" s="91"/>
      <c r="P19" s="68"/>
    </row>
    <row r="20" spans="7:16" ht="12.75">
      <c r="G20" s="3"/>
      <c r="H20" s="3"/>
      <c r="I20" s="68"/>
      <c r="J20" s="112" t="s">
        <v>31</v>
      </c>
      <c r="K20" s="105"/>
      <c r="L20" s="105"/>
      <c r="M20" s="105"/>
      <c r="N20" s="105"/>
      <c r="O20" s="91"/>
      <c r="P20" s="68"/>
    </row>
    <row r="24" spans="10:12" ht="12.75">
      <c r="J24" s="77"/>
      <c r="K24" s="77"/>
      <c r="L24" s="73"/>
    </row>
  </sheetData>
  <mergeCells count="17">
    <mergeCell ref="J18:O18"/>
    <mergeCell ref="J19:O19"/>
    <mergeCell ref="J20:O20"/>
    <mergeCell ref="F3:H3"/>
    <mergeCell ref="I3:O3"/>
    <mergeCell ref="B4:D4"/>
    <mergeCell ref="G4:H4"/>
    <mergeCell ref="J4:K4"/>
    <mergeCell ref="L4:O4"/>
    <mergeCell ref="G5:H5"/>
    <mergeCell ref="J5:K5"/>
    <mergeCell ref="L5:O5"/>
    <mergeCell ref="J6:K6"/>
    <mergeCell ref="J7:K7"/>
    <mergeCell ref="M7:O7"/>
    <mergeCell ref="B18:F18"/>
    <mergeCell ref="C19:E19"/>
  </mergeCells>
  <printOptions/>
  <pageMargins left="1.25" right="0.75" top="1.75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4"/>
  <sheetViews>
    <sheetView workbookViewId="0" topLeftCell="A1">
      <selection activeCell="I12" sqref="I12:N14"/>
    </sheetView>
  </sheetViews>
  <sheetFormatPr defaultColWidth="9.140625" defaultRowHeight="12.75"/>
  <cols>
    <col min="1" max="1" width="9.140625" style="1" customWidth="1"/>
    <col min="2" max="2" width="9.7109375" style="1" bestFit="1" customWidth="1"/>
    <col min="3" max="3" width="9.57421875" style="75" customWidth="1"/>
    <col min="4" max="4" width="9.57421875" style="76" bestFit="1" customWidth="1"/>
    <col min="5" max="5" width="9.140625" style="1" hidden="1" customWidth="1"/>
    <col min="6" max="6" width="9.140625" style="76" hidden="1" customWidth="1"/>
    <col min="7" max="7" width="9.421875" style="76" hidden="1" customWidth="1"/>
    <col min="8" max="8" width="6.8515625" style="1" bestFit="1" customWidth="1"/>
    <col min="9" max="9" width="11.28125" style="1" customWidth="1"/>
    <col min="10" max="10" width="7.7109375" style="1" bestFit="1" customWidth="1"/>
    <col min="11" max="11" width="12.8515625" style="1" bestFit="1" customWidth="1"/>
    <col min="12" max="12" width="8.00390625" style="1" customWidth="1"/>
    <col min="13" max="13" width="7.00390625" style="1" bestFit="1" customWidth="1"/>
    <col min="14" max="14" width="5.57421875" style="1" bestFit="1" customWidth="1"/>
    <col min="15" max="16384" width="9.140625" style="1" customWidth="1"/>
  </cols>
  <sheetData>
    <row r="1" spans="4:15" ht="12.75">
      <c r="D1" s="3"/>
      <c r="E1" s="4"/>
      <c r="F1" s="3"/>
      <c r="G1" s="3"/>
      <c r="H1" s="4"/>
      <c r="I1" s="4"/>
      <c r="J1" s="4"/>
      <c r="K1" s="4"/>
      <c r="L1" s="4"/>
      <c r="M1" s="4"/>
      <c r="N1" s="4"/>
      <c r="O1" s="4"/>
    </row>
    <row r="2" spans="4:15" ht="13.5" thickBot="1"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4"/>
    </row>
    <row r="3" spans="2:15" ht="13.5" thickBot="1">
      <c r="B3" s="4" t="s">
        <v>0</v>
      </c>
      <c r="C3" s="4"/>
      <c r="D3" s="3"/>
      <c r="E3" s="101" t="s">
        <v>1</v>
      </c>
      <c r="F3" s="102"/>
      <c r="G3" s="103"/>
      <c r="H3" s="101" t="s">
        <v>32</v>
      </c>
      <c r="I3" s="102"/>
      <c r="J3" s="102"/>
      <c r="K3" s="102"/>
      <c r="L3" s="102"/>
      <c r="M3" s="102"/>
      <c r="N3" s="103"/>
      <c r="O3" s="4"/>
    </row>
    <row r="4" spans="2:15" ht="13.5" customHeight="1" thickBot="1">
      <c r="B4" s="104" t="s">
        <v>3</v>
      </c>
      <c r="C4" s="105"/>
      <c r="D4" s="108"/>
      <c r="E4" s="6"/>
      <c r="F4" s="106" t="s">
        <v>4</v>
      </c>
      <c r="G4" s="107"/>
      <c r="H4" s="6"/>
      <c r="I4" s="106" t="s">
        <v>4</v>
      </c>
      <c r="J4" s="107"/>
      <c r="K4" s="110" t="s">
        <v>5</v>
      </c>
      <c r="L4" s="95"/>
      <c r="M4" s="95"/>
      <c r="N4" s="111"/>
      <c r="O4" s="4"/>
    </row>
    <row r="5" spans="2:15" ht="13.5" thickBot="1">
      <c r="B5" s="109" t="s">
        <v>36</v>
      </c>
      <c r="C5" s="105"/>
      <c r="D5" s="108"/>
      <c r="E5" s="6"/>
      <c r="F5" s="92">
        <f>100%-G10</f>
        <v>0.40625</v>
      </c>
      <c r="G5" s="93"/>
      <c r="H5" s="6"/>
      <c r="I5" s="94">
        <v>0.4</v>
      </c>
      <c r="J5" s="95"/>
      <c r="K5" s="96">
        <v>100000</v>
      </c>
      <c r="L5" s="97"/>
      <c r="M5" s="97"/>
      <c r="N5" s="98"/>
      <c r="O5" s="4"/>
    </row>
    <row r="6" spans="2:15" ht="34.5" thickBot="1">
      <c r="B6" s="8"/>
      <c r="C6" s="2"/>
      <c r="D6" s="3"/>
      <c r="E6" s="6"/>
      <c r="F6" s="10"/>
      <c r="G6" s="11"/>
      <c r="H6" s="6"/>
      <c r="I6" s="99" t="s">
        <v>6</v>
      </c>
      <c r="J6" s="100"/>
      <c r="K6" s="12" t="s">
        <v>7</v>
      </c>
      <c r="L6" s="13"/>
      <c r="M6" s="13"/>
      <c r="N6" s="14"/>
      <c r="O6" s="4"/>
    </row>
    <row r="7" spans="2:15" ht="13.5" thickBot="1">
      <c r="B7" s="8"/>
      <c r="C7" s="2"/>
      <c r="D7" s="3"/>
      <c r="E7" s="6"/>
      <c r="F7" s="10"/>
      <c r="G7" s="11"/>
      <c r="H7" s="6"/>
      <c r="I7" s="85">
        <f>B11*(100%-I5)</f>
        <v>10066329.6</v>
      </c>
      <c r="J7" s="86"/>
      <c r="K7" s="16">
        <f>K5*(100%-I5)</f>
        <v>60000</v>
      </c>
      <c r="L7" s="87" t="s">
        <v>8</v>
      </c>
      <c r="M7" s="88"/>
      <c r="N7" s="89"/>
      <c r="O7" s="4"/>
    </row>
    <row r="8" spans="2:15" ht="45.75" thickBot="1">
      <c r="B8" s="19" t="s">
        <v>33</v>
      </c>
      <c r="C8" s="21" t="s">
        <v>34</v>
      </c>
      <c r="D8" s="22" t="s">
        <v>11</v>
      </c>
      <c r="E8" s="23" t="s">
        <v>12</v>
      </c>
      <c r="F8" s="24" t="s">
        <v>13</v>
      </c>
      <c r="G8" s="25" t="s">
        <v>14</v>
      </c>
      <c r="H8" s="26" t="s">
        <v>15</v>
      </c>
      <c r="I8" s="27" t="s">
        <v>16</v>
      </c>
      <c r="J8" s="28" t="s">
        <v>17</v>
      </c>
      <c r="K8" s="29" t="s">
        <v>18</v>
      </c>
      <c r="L8" s="30" t="s">
        <v>19</v>
      </c>
      <c r="M8" s="31" t="s">
        <v>18</v>
      </c>
      <c r="N8" s="32" t="s">
        <v>20</v>
      </c>
      <c r="O8" s="4"/>
    </row>
    <row r="9" spans="2:15" ht="12.75">
      <c r="B9" s="34" t="s">
        <v>35</v>
      </c>
      <c r="C9" s="79">
        <f>16777216/64</f>
        <v>262144</v>
      </c>
      <c r="D9" s="80">
        <f>C9/B11</f>
        <v>0.015625</v>
      </c>
      <c r="E9" s="38">
        <v>38</v>
      </c>
      <c r="F9" s="82">
        <f>C9*E9</f>
        <v>9961472</v>
      </c>
      <c r="G9" s="40">
        <f>F9/B11</f>
        <v>0.59375</v>
      </c>
      <c r="H9" s="41">
        <v>1</v>
      </c>
      <c r="I9" s="42">
        <f>H9*I7</f>
        <v>10066329.6</v>
      </c>
      <c r="J9" s="43">
        <f>I9/C9</f>
        <v>38.4</v>
      </c>
      <c r="K9" s="44">
        <f>H9*K7</f>
        <v>60000</v>
      </c>
      <c r="L9" s="45">
        <f>TRUNC(C9*K5/B11)</f>
        <v>1562</v>
      </c>
      <c r="M9" s="46">
        <f>J9*L9</f>
        <v>59980.799999999996</v>
      </c>
      <c r="N9" s="47">
        <f>IF(L9=0,K9,0)</f>
        <v>0</v>
      </c>
      <c r="O9" s="4"/>
    </row>
    <row r="10" spans="2:14" ht="13.5" thickBot="1">
      <c r="B10" s="55" t="s">
        <v>28</v>
      </c>
      <c r="C10" s="56">
        <f>SUM(C9:C9)</f>
        <v>262144</v>
      </c>
      <c r="D10" s="83">
        <f>SUM(D9:D9)</f>
        <v>0.015625</v>
      </c>
      <c r="E10" s="58"/>
      <c r="F10" s="59">
        <f>SUM(F9:F9)</f>
        <v>9961472</v>
      </c>
      <c r="G10" s="60">
        <f>F10/B11</f>
        <v>0.59375</v>
      </c>
      <c r="H10" s="61">
        <f>SUM(H9:H9)</f>
        <v>1</v>
      </c>
      <c r="I10" s="62">
        <f>SUM(I9:I9)</f>
        <v>10066329.6</v>
      </c>
      <c r="J10" s="84"/>
      <c r="K10" s="64">
        <f>SUM(K9:K9)</f>
        <v>60000</v>
      </c>
      <c r="L10" s="65">
        <f>SUM(L9:L9)</f>
        <v>1562</v>
      </c>
      <c r="M10" s="66">
        <f>SUM(M9:M9)</f>
        <v>59980.799999999996</v>
      </c>
      <c r="N10" s="67">
        <f>SUM(N9:N9)</f>
        <v>0</v>
      </c>
    </row>
    <row r="11" ht="12.75">
      <c r="B11" s="69">
        <v>16777216</v>
      </c>
    </row>
    <row r="12" spans="9:14" ht="12.75">
      <c r="I12" s="81" t="s">
        <v>30</v>
      </c>
      <c r="J12" s="105"/>
      <c r="K12" s="105"/>
      <c r="L12" s="105"/>
      <c r="M12" s="105"/>
      <c r="N12" s="91"/>
    </row>
    <row r="13" spans="9:14" ht="12.75">
      <c r="I13" s="81" t="s">
        <v>39</v>
      </c>
      <c r="J13" s="91"/>
      <c r="K13" s="91"/>
      <c r="L13" s="91"/>
      <c r="M13" s="91"/>
      <c r="N13" s="91"/>
    </row>
    <row r="14" spans="9:14" ht="12.75">
      <c r="I14" s="112" t="s">
        <v>31</v>
      </c>
      <c r="J14" s="105"/>
      <c r="K14" s="105"/>
      <c r="L14" s="105"/>
      <c r="M14" s="105"/>
      <c r="N14" s="91"/>
    </row>
  </sheetData>
  <mergeCells count="16">
    <mergeCell ref="I12:N12"/>
    <mergeCell ref="I13:N13"/>
    <mergeCell ref="I14:N14"/>
    <mergeCell ref="E3:G3"/>
    <mergeCell ref="H3:N3"/>
    <mergeCell ref="B4:D4"/>
    <mergeCell ref="F4:G4"/>
    <mergeCell ref="I4:J4"/>
    <mergeCell ref="K4:N4"/>
    <mergeCell ref="I6:J6"/>
    <mergeCell ref="I7:J7"/>
    <mergeCell ref="L7:N7"/>
    <mergeCell ref="B5:D5"/>
    <mergeCell ref="F5:G5"/>
    <mergeCell ref="I5:J5"/>
    <mergeCell ref="K5:N5"/>
  </mergeCells>
  <printOptions/>
  <pageMargins left="1.5" right="0.75" top="2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 Watt</dc:creator>
  <cp:keywords/>
  <dc:description/>
  <cp:lastModifiedBy>TJ</cp:lastModifiedBy>
  <cp:lastPrinted>2007-05-02T00:23:26Z</cp:lastPrinted>
  <dcterms:created xsi:type="dcterms:W3CDTF">1996-10-14T23:33:28Z</dcterms:created>
  <dcterms:modified xsi:type="dcterms:W3CDTF">2007-05-02T00:23:28Z</dcterms:modified>
  <cp:category/>
  <cp:version/>
  <cp:contentType/>
  <cp:contentStatus/>
</cp:coreProperties>
</file>